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<sst xmlns="http://schemas.openxmlformats.org/spreadsheetml/2006/main" count="53" uniqueCount="43">
  <si>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Number of Vehicles</t>
  </si>
  <si>
    <t>Cost of disposable filter</t>
  </si>
  <si>
    <t>Cost to dispose of filter</t>
  </si>
  <si>
    <t>Cost of oil per gallon</t>
  </si>
  <si>
    <t>minutes</t>
  </si>
  <si>
    <t>Time to change oil</t>
  </si>
  <si>
    <t>Shop labor cost</t>
  </si>
  <si>
    <t>Number of Filters per vehicle</t>
  </si>
  <si>
    <t>Cost to dispose of oil</t>
  </si>
  <si>
    <t>Cost of ADD-Vantage 9000</t>
  </si>
  <si>
    <t>Cost to dispose of oil per gallon</t>
  </si>
  <si>
    <t>Number of gallon of oil per vehicle</t>
  </si>
  <si>
    <t>Capital Cost</t>
  </si>
  <si>
    <t>ADD-Vantage</t>
  </si>
  <si>
    <t>9000 Cost</t>
  </si>
  <si>
    <t>Additional labor cost</t>
  </si>
  <si>
    <t>Cost to order and</t>
  </si>
  <si>
    <t>received disposable</t>
  </si>
  <si>
    <t>filter</t>
  </si>
  <si>
    <t>Cost of disposable</t>
  </si>
  <si>
    <t>for cleaning</t>
  </si>
  <si>
    <t>Disposable</t>
  </si>
  <si>
    <t>Filter Cost</t>
  </si>
  <si>
    <t>Totals  1 year</t>
  </si>
  <si>
    <t>Investment Payback</t>
  </si>
  <si>
    <t>Years</t>
  </si>
  <si>
    <t>Cost to dispose of filters</t>
  </si>
  <si>
    <t>Filter cost savings</t>
  </si>
  <si>
    <t>Total Savings</t>
  </si>
  <si>
    <t>1st Year</t>
  </si>
  <si>
    <t>3 Years</t>
  </si>
  <si>
    <t>5 Years</t>
  </si>
  <si>
    <t>Production Loss per oil change</t>
  </si>
  <si>
    <t>Time to clean and replace Element</t>
  </si>
  <si>
    <t>Information</t>
  </si>
  <si>
    <t>Number of Oil changes per year</t>
  </si>
  <si>
    <r>
      <t>To operate this calculator input variables into the "</t>
    </r>
    <r>
      <rPr>
        <sz val="14"/>
        <rFont val="Calibri"/>
        <family val="2"/>
      </rPr>
      <t>Blue Area"</t>
    </r>
  </si>
  <si>
    <t>Cost savings from extended drain intervals</t>
  </si>
  <si>
    <t>*Time to Manage disposal filter</t>
  </si>
  <si>
    <t>Present oil change 250 hrs  No Change</t>
  </si>
  <si>
    <t>Present oil change 250 hrs Change to 500 hrs</t>
  </si>
  <si>
    <t>Present oil change 250 hrs Change to 750 hrs</t>
  </si>
  <si>
    <t>Present oil change 250 hrs Change to 1000 hrs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</si>
</sst>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0.0%"/>
  </numFmts>
  <fonts count="2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24" borderId="0" xfId="0" applyFont="1" applyFill="1" applyAlignment="1">
      <alignment/>
    </xf>
    <xf numFmtId="0" fontId="20" fillId="22" borderId="0" xfId="0" applyFont="1" applyFill="1" applyAlignment="1">
      <alignment/>
    </xf>
    <xf numFmtId="0" fontId="21" fillId="22" borderId="0" xfId="0" applyFont="1" applyFill="1" applyAlignment="1">
      <alignment/>
    </xf>
    <xf numFmtId="0" fontId="21" fillId="25" borderId="0" xfId="0" applyFont="1" applyFill="1" applyAlignment="1">
      <alignment/>
    </xf>
    <xf numFmtId="0" fontId="21" fillId="11" borderId="0" xfId="0" applyFont="1" applyFill="1" applyAlignment="1">
      <alignment/>
    </xf>
    <xf numFmtId="0" fontId="2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0" fillId="26" borderId="0" xfId="0" applyNumberFormat="1" applyFont="1" applyFill="1" applyAlignment="1" applyProtection="1">
      <alignment horizontal="center"/>
      <protection locked="0"/>
    </xf>
    <xf numFmtId="166" fontId="20" fillId="22" borderId="0" xfId="0" applyNumberFormat="1" applyFont="1" applyFill="1" applyAlignment="1">
      <alignment/>
    </xf>
    <xf numFmtId="166" fontId="20" fillId="26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11" borderId="0" xfId="0" applyFont="1" applyFill="1" applyAlignment="1">
      <alignment/>
    </xf>
    <xf numFmtId="2" fontId="20" fillId="11" borderId="0" xfId="0" applyNumberFormat="1" applyFont="1" applyFill="1" applyAlignment="1">
      <alignment/>
    </xf>
    <xf numFmtId="0" fontId="20" fillId="25" borderId="0" xfId="0" applyFont="1" applyFill="1" applyAlignment="1">
      <alignment/>
    </xf>
    <xf numFmtId="0" fontId="20" fillId="10" borderId="0" xfId="0" applyFont="1" applyFill="1" applyAlignment="1">
      <alignment/>
    </xf>
    <xf numFmtId="166" fontId="20" fillId="10" borderId="0" xfId="0" applyNumberFormat="1" applyFont="1" applyFill="1" applyAlignment="1">
      <alignment horizontal="left"/>
    </xf>
    <xf numFmtId="9" fontId="20" fillId="0" borderId="0" xfId="0" applyNumberFormat="1" applyFont="1" applyFill="1" applyAlignment="1">
      <alignment/>
    </xf>
    <xf numFmtId="166" fontId="20" fillId="0" borderId="0" xfId="0" applyNumberFormat="1" applyFont="1" applyFill="1" applyAlignment="1" applyProtection="1">
      <alignment/>
      <protection locked="0"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9" fontId="0" fillId="0" borderId="0" xfId="0" applyNumberFormat="1" applyAlignment="1">
      <alignment/>
    </xf>
    <xf numFmtId="166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/>
    </xf>
    <xf numFmtId="166" fontId="20" fillId="10" borderId="0" xfId="0" applyNumberFormat="1" applyFont="1" applyFill="1" applyAlignment="1">
      <alignment horizontal="center"/>
    </xf>
    <xf numFmtId="166" fontId="20" fillId="11" borderId="0" xfId="0" applyNumberFormat="1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20" fillId="1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36.8515625" style="0" customWidth="1"/>
    <col min="2" max="2" width="14.57421875" style="0" customWidth="1"/>
    <col min="3" max="3" width="13.7109375" style="0" customWidth="1"/>
    <col min="4" max="4" width="14.421875" style="0" customWidth="1"/>
    <col min="5" max="5" width="19.421875" style="0" customWidth="1"/>
    <col min="6" max="6" width="11.00390625" style="0" customWidth="1"/>
    <col min="7" max="7" width="14.140625" style="0" customWidth="1"/>
  </cols>
  <sheetData>
    <row r="1" spans="1:4" ht="18">
      <c r="A1" s="21" t="s">
        <v>36</v>
      </c>
      <c r="B1" s="22"/>
      <c r="C1" s="22"/>
      <c r="D1" s="22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2" t="s">
        <v>34</v>
      </c>
      <c r="B3" s="1"/>
      <c r="C3" s="1"/>
      <c r="D3" s="1"/>
      <c r="E3" s="3"/>
      <c r="F3" s="3" t="s">
        <v>21</v>
      </c>
      <c r="G3" s="4" t="s">
        <v>13</v>
      </c>
      <c r="H3" s="1"/>
    </row>
    <row r="4" spans="1:8" ht="14.25">
      <c r="A4" s="7"/>
      <c r="B4" s="1"/>
      <c r="C4" s="1"/>
      <c r="D4" s="1"/>
      <c r="E4" s="3"/>
      <c r="F4" s="3" t="s">
        <v>22</v>
      </c>
      <c r="G4" s="4" t="s">
        <v>14</v>
      </c>
      <c r="H4" s="1"/>
    </row>
    <row r="5" spans="1:8" ht="14.25">
      <c r="A5" s="8" t="s">
        <v>0</v>
      </c>
      <c r="B5" s="9">
        <v>1</v>
      </c>
      <c r="C5" s="1"/>
      <c r="D5" s="1"/>
      <c r="E5" s="3" t="s">
        <v>12</v>
      </c>
      <c r="F5" s="3"/>
      <c r="G5" s="10">
        <f>B5*B6*B18</f>
        <v>6400</v>
      </c>
      <c r="H5" s="1"/>
    </row>
    <row r="6" spans="1:8" ht="14.25">
      <c r="A6" s="7" t="s">
        <v>7</v>
      </c>
      <c r="B6" s="9">
        <v>4</v>
      </c>
      <c r="C6" s="1"/>
      <c r="D6" s="1"/>
      <c r="E6" s="3" t="s">
        <v>15</v>
      </c>
      <c r="F6" s="3"/>
      <c r="G6" s="3"/>
      <c r="H6" s="1"/>
    </row>
    <row r="7" spans="1:8" ht="14.25">
      <c r="A7" s="7" t="s">
        <v>11</v>
      </c>
      <c r="B7" s="9">
        <v>27</v>
      </c>
      <c r="C7" s="1"/>
      <c r="D7" s="1"/>
      <c r="E7" s="3" t="s">
        <v>20</v>
      </c>
      <c r="F7" s="3"/>
      <c r="G7" s="10">
        <f>(1/60*B19)*B11*B13*B5</f>
        <v>333.3333333333333</v>
      </c>
      <c r="H7" s="1"/>
    </row>
    <row r="8" spans="1:8" ht="14.25">
      <c r="A8" s="7" t="s">
        <v>1</v>
      </c>
      <c r="B8" s="11">
        <v>55</v>
      </c>
      <c r="C8" s="1"/>
      <c r="D8" s="1"/>
      <c r="E8" s="3"/>
      <c r="F8" s="3"/>
      <c r="G8" s="3"/>
      <c r="H8" s="1"/>
    </row>
    <row r="9" spans="1:8" ht="14.25">
      <c r="A9" s="7" t="s">
        <v>38</v>
      </c>
      <c r="B9" s="9">
        <v>10</v>
      </c>
      <c r="C9" s="7" t="s">
        <v>4</v>
      </c>
      <c r="D9" s="1"/>
      <c r="E9" s="3" t="s">
        <v>16</v>
      </c>
      <c r="F9" s="3"/>
      <c r="G9" s="3"/>
      <c r="H9" s="1"/>
    </row>
    <row r="10" spans="1:8" ht="14.25">
      <c r="A10" s="7" t="s">
        <v>3</v>
      </c>
      <c r="B10" s="11">
        <v>15</v>
      </c>
      <c r="C10" s="1"/>
      <c r="D10" s="1"/>
      <c r="E10" s="3" t="s">
        <v>17</v>
      </c>
      <c r="F10" s="3"/>
      <c r="G10" s="3"/>
      <c r="H10" s="1"/>
    </row>
    <row r="11" spans="1:8" ht="14.25">
      <c r="A11" s="7" t="s">
        <v>6</v>
      </c>
      <c r="B11" s="11">
        <v>80</v>
      </c>
      <c r="C11" s="1"/>
      <c r="D11" s="1"/>
      <c r="E11" s="3" t="s">
        <v>18</v>
      </c>
      <c r="F11" s="10">
        <f>(1/60*B9)*B11*B13</f>
        <v>333.3333333333333</v>
      </c>
      <c r="G11" s="3"/>
      <c r="H11" s="1"/>
    </row>
    <row r="12" spans="1:8" ht="14.25">
      <c r="A12" s="7" t="s">
        <v>5</v>
      </c>
      <c r="B12" s="9">
        <v>30</v>
      </c>
      <c r="C12" s="7" t="s">
        <v>4</v>
      </c>
      <c r="D12" s="1"/>
      <c r="E12" s="3"/>
      <c r="F12" s="3"/>
      <c r="G12" s="3"/>
      <c r="H12" s="1"/>
    </row>
    <row r="13" spans="1:8" ht="14.25">
      <c r="A13" s="7" t="s">
        <v>35</v>
      </c>
      <c r="B13" s="9">
        <v>25</v>
      </c>
      <c r="C13" s="1"/>
      <c r="D13" s="1"/>
      <c r="E13" s="3" t="s">
        <v>19</v>
      </c>
      <c r="F13" s="3"/>
      <c r="G13" s="3"/>
      <c r="H13" s="1"/>
    </row>
    <row r="14" spans="1:8" ht="14.25">
      <c r="A14" s="7"/>
      <c r="B14" s="12"/>
      <c r="C14" s="1"/>
      <c r="D14" s="1"/>
      <c r="E14" s="3" t="s">
        <v>18</v>
      </c>
      <c r="F14" s="10">
        <f>B5*B6*B8*B13</f>
        <v>5500</v>
      </c>
      <c r="G14" s="3"/>
      <c r="H14" s="1"/>
    </row>
    <row r="15" spans="1:8" ht="14.25">
      <c r="A15" s="7" t="s">
        <v>2</v>
      </c>
      <c r="B15" s="11">
        <v>1.75</v>
      </c>
      <c r="C15" s="1"/>
      <c r="D15" s="1"/>
      <c r="E15" s="3" t="s">
        <v>26</v>
      </c>
      <c r="F15" s="10">
        <f>B15*B5*B6*B13</f>
        <v>175</v>
      </c>
      <c r="G15" s="3"/>
      <c r="H15" s="1"/>
    </row>
    <row r="16" spans="1:8" ht="14.25">
      <c r="A16" s="7" t="s">
        <v>10</v>
      </c>
      <c r="B16" s="11">
        <v>-0.25</v>
      </c>
      <c r="C16" s="1"/>
      <c r="D16" s="1"/>
      <c r="E16" s="3" t="s">
        <v>8</v>
      </c>
      <c r="F16" s="10">
        <f>B5*B7*B13*B16</f>
        <v>-168.75</v>
      </c>
      <c r="G16" s="3"/>
      <c r="H16" s="1"/>
    </row>
    <row r="17" spans="1:8" ht="14.25">
      <c r="A17" s="7"/>
      <c r="B17" s="12"/>
      <c r="C17" s="1"/>
      <c r="D17" s="1"/>
      <c r="E17" s="3"/>
      <c r="F17" s="3"/>
      <c r="G17" s="3"/>
      <c r="H17" s="1"/>
    </row>
    <row r="18" spans="1:8" ht="14.25">
      <c r="A18" s="7" t="s">
        <v>9</v>
      </c>
      <c r="B18" s="11">
        <v>1600</v>
      </c>
      <c r="C18" s="1"/>
      <c r="D18" s="1"/>
      <c r="E18" s="3" t="s">
        <v>23</v>
      </c>
      <c r="F18" s="10">
        <f>F11+F14+F15+F16</f>
        <v>5839.583333333333</v>
      </c>
      <c r="G18" s="10">
        <f>G5+G7</f>
        <v>6733.333333333333</v>
      </c>
      <c r="H18" s="1"/>
    </row>
    <row r="19" spans="1:8" ht="14.25">
      <c r="A19" s="7" t="s">
        <v>33</v>
      </c>
      <c r="B19" s="9">
        <v>10</v>
      </c>
      <c r="C19" s="7" t="s">
        <v>4</v>
      </c>
      <c r="D19" s="1"/>
      <c r="E19" s="1"/>
      <c r="F19" s="1"/>
      <c r="G19" s="1"/>
      <c r="H19" s="1"/>
    </row>
    <row r="20" spans="1:7" ht="14.25">
      <c r="A20" s="7"/>
      <c r="B20" s="13"/>
      <c r="C20" s="1"/>
      <c r="D20" s="1"/>
      <c r="E20" s="14" t="s">
        <v>24</v>
      </c>
      <c r="F20" s="15">
        <f>G18/F18</f>
        <v>1.1530503032465216</v>
      </c>
      <c r="G20" s="14" t="s">
        <v>25</v>
      </c>
    </row>
    <row r="21" spans="1:8" ht="14.25">
      <c r="A21" s="7" t="s">
        <v>32</v>
      </c>
      <c r="B21" s="11">
        <v>1000</v>
      </c>
      <c r="C21" s="1"/>
      <c r="D21" s="1"/>
      <c r="E21" s="1"/>
      <c r="F21" s="1"/>
      <c r="G21" s="1"/>
      <c r="H21" s="1"/>
    </row>
    <row r="22" spans="1:7" ht="14.25">
      <c r="A22" s="13"/>
      <c r="B22" s="20"/>
      <c r="C22" s="1"/>
      <c r="D22" s="1"/>
      <c r="E22" s="1"/>
      <c r="F22" s="1"/>
      <c r="G22" s="1"/>
    </row>
    <row r="23" spans="1:8" ht="14.25">
      <c r="A23" s="5" t="s">
        <v>37</v>
      </c>
      <c r="B23" s="16"/>
      <c r="C23" s="1"/>
      <c r="D23" s="1"/>
      <c r="E23" s="1"/>
      <c r="F23" s="1"/>
      <c r="G23" s="1"/>
      <c r="H23" s="1"/>
    </row>
    <row r="24" spans="1:8" ht="14.25">
      <c r="A24" s="13"/>
      <c r="B24" s="19" t="s">
        <v>29</v>
      </c>
      <c r="C24" s="1" t="s">
        <v>30</v>
      </c>
      <c r="D24" s="1" t="s">
        <v>31</v>
      </c>
      <c r="E24" s="1"/>
      <c r="F24" s="5" t="s">
        <v>27</v>
      </c>
      <c r="G24" s="16"/>
      <c r="H24" s="1"/>
    </row>
    <row r="25" spans="1:8" ht="14.25">
      <c r="A25" s="17" t="s">
        <v>39</v>
      </c>
      <c r="B25" s="31">
        <v>0</v>
      </c>
      <c r="C25" s="32">
        <v>0</v>
      </c>
      <c r="D25" s="32">
        <v>0</v>
      </c>
      <c r="E25" s="1"/>
      <c r="F25" s="1"/>
      <c r="G25" s="1"/>
      <c r="H25" s="1"/>
    </row>
    <row r="26" spans="1:8" ht="14.25">
      <c r="A26" s="17" t="s">
        <v>40</v>
      </c>
      <c r="B26" s="28">
        <f>((1/60*B12*B11*B13+(B7*B10*B13)+(B21*B13)+G7)*B5*0.5)</f>
        <v>18229.166666666668</v>
      </c>
      <c r="C26" s="28">
        <f>B26*3</f>
        <v>54687.5</v>
      </c>
      <c r="D26" s="28">
        <f>B26*5</f>
        <v>91145.83333333334</v>
      </c>
      <c r="F26" s="17" t="s">
        <v>29</v>
      </c>
      <c r="G26" s="18">
        <f>B5*B6*B8*B13-G5</f>
        <v>-900</v>
      </c>
      <c r="H26" s="1"/>
    </row>
    <row r="27" spans="1:8" ht="14.25">
      <c r="A27" s="17" t="s">
        <v>41</v>
      </c>
      <c r="B27" s="28">
        <f>((1/60*B12*B11*B13+(B7*B10*B13)+(B21*B13)+G7)*B5*0.67)</f>
        <v>24427.083333333336</v>
      </c>
      <c r="C27" s="28">
        <f>B27*3</f>
        <v>73281.25</v>
      </c>
      <c r="D27" s="28">
        <f>B27*5</f>
        <v>122135.41666666669</v>
      </c>
      <c r="F27" s="17" t="s">
        <v>30</v>
      </c>
      <c r="G27" s="18">
        <f>B5*B6*B8*B13*3-G5</f>
        <v>10100</v>
      </c>
      <c r="H27" s="1"/>
    </row>
    <row r="28" spans="1:8" ht="14.25">
      <c r="A28" s="17" t="s">
        <v>42</v>
      </c>
      <c r="B28" s="28">
        <f>((1/60*B12*B11*B13+(B7*B10*B13)+(B21*B13)+G7)*B5*0.75)</f>
        <v>27343.75</v>
      </c>
      <c r="C28" s="28">
        <f>B28*3</f>
        <v>82031.25</v>
      </c>
      <c r="D28" s="28">
        <f>B28*5</f>
        <v>136718.75</v>
      </c>
      <c r="F28" s="17" t="s">
        <v>31</v>
      </c>
      <c r="G28" s="18">
        <f>B5*B6*B8*B13*5-G5</f>
        <v>21100</v>
      </c>
      <c r="H28" s="1"/>
    </row>
    <row r="29" spans="3:8" ht="14.25">
      <c r="C29" s="1"/>
      <c r="D29" s="1"/>
      <c r="H29" s="1"/>
    </row>
    <row r="30" spans="1:8" ht="14.25">
      <c r="A30" s="6" t="s">
        <v>28</v>
      </c>
      <c r="B30" s="13"/>
      <c r="C30" s="13"/>
      <c r="D30" s="27"/>
      <c r="G30" s="25"/>
      <c r="H30" s="13"/>
    </row>
    <row r="31" spans="1:8" ht="14.25">
      <c r="A31" s="14" t="s">
        <v>39</v>
      </c>
      <c r="B31" s="29">
        <f>G26</f>
        <v>-900</v>
      </c>
      <c r="C31" s="29">
        <f>G27</f>
        <v>10100</v>
      </c>
      <c r="D31" s="30">
        <f>G28</f>
        <v>21100</v>
      </c>
      <c r="F31" s="1"/>
      <c r="G31" s="13"/>
      <c r="H31" s="13"/>
    </row>
    <row r="32" spans="1:8" ht="14.25">
      <c r="A32" s="14" t="s">
        <v>40</v>
      </c>
      <c r="B32" s="29">
        <f>G26+B26</f>
        <v>17329.166666666668</v>
      </c>
      <c r="C32" s="29">
        <f>G27+C26</f>
        <v>64787.5</v>
      </c>
      <c r="D32" s="30">
        <f>G28+D26</f>
        <v>112245.83333333334</v>
      </c>
      <c r="F32" s="1"/>
      <c r="G32" s="24"/>
      <c r="H32" s="26"/>
    </row>
    <row r="33" spans="1:8" ht="14.25">
      <c r="A33" s="14" t="s">
        <v>41</v>
      </c>
      <c r="B33" s="29">
        <f>G26+B27</f>
        <v>23527.083333333336</v>
      </c>
      <c r="C33" s="29">
        <f>G27+C27</f>
        <v>83381.25</v>
      </c>
      <c r="D33" s="30">
        <f>G28+D27</f>
        <v>143235.4166666667</v>
      </c>
      <c r="F33" s="1"/>
      <c r="G33" s="24"/>
      <c r="H33" s="13"/>
    </row>
    <row r="34" spans="1:8" ht="14.25">
      <c r="A34" s="14" t="s">
        <v>42</v>
      </c>
      <c r="B34" s="29">
        <f>G26+B28</f>
        <v>26443.75</v>
      </c>
      <c r="C34" s="29">
        <f>G27+C28</f>
        <v>92131.25</v>
      </c>
      <c r="D34" s="30">
        <f>G28+D28</f>
        <v>157818.75</v>
      </c>
      <c r="F34" s="1"/>
      <c r="G34" s="24"/>
      <c r="H34" s="13"/>
    </row>
    <row r="35" spans="2:8" ht="14.25">
      <c r="B35" s="23"/>
      <c r="C35" s="1"/>
      <c r="D35" s="1"/>
      <c r="E35" s="1"/>
      <c r="F35" s="1"/>
      <c r="G35" s="1"/>
      <c r="H35" s="1"/>
    </row>
  </sheetData>
  <sheetProtection password="E992" sheet="1"/>
  <printOptions/>
  <pageMargins left="0.2" right="0.2" top="0.5" bottom="0.5" header="0.05" footer="0.05"/>
  <pageSetup horizontalDpi="600" verticalDpi="600" orientation="landscape" r:id="rId1"/>
  <headerFooter alignWithMargins="0">
    <oddHeader>&amp;C&amp;"Arial,Bold"&amp;16&amp;K00B050ADD-Vantage 9000 Savings Calculator &amp;UEngine Lube Oil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Robert Albee</cp:lastModifiedBy>
  <cp:lastPrinted>2007-12-10T00:53:44Z</cp:lastPrinted>
  <dcterms:created xsi:type="dcterms:W3CDTF">2007-12-09T00:15:06Z</dcterms:created>
  <dcterms:modified xsi:type="dcterms:W3CDTF">2008-01-24T16:38:48Z</dcterms:modified>
  <cp:category/>
  <cp:version/>
  <cp:contentType/>
  <cp:contentStatus/>
</cp:coreProperties>
</file>